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15" windowWidth="18975" windowHeight="11955"/>
  </bookViews>
  <sheets>
    <sheet name="PROCJENA POSLOVANJA" sheetId="1" r:id="rId1"/>
    <sheet name="pregled kredita" sheetId="3" r:id="rId2"/>
    <sheet name="PREGLED OBVEZA IZ KREDITA" sheetId="2" r:id="rId3"/>
  </sheets>
  <calcPr calcId="145621"/>
</workbook>
</file>

<file path=xl/calcChain.xml><?xml version="1.0" encoding="utf-8"?>
<calcChain xmlns="http://schemas.openxmlformats.org/spreadsheetml/2006/main">
  <c r="D7" i="1" l="1"/>
  <c r="C7" i="1" l="1"/>
  <c r="C13" i="1" s="1"/>
  <c r="C59" i="1" s="1"/>
  <c r="C61" i="1" s="1"/>
  <c r="F8" i="3"/>
  <c r="F10" i="3" s="1"/>
  <c r="E8" i="3"/>
  <c r="F6" i="3"/>
  <c r="E6" i="3"/>
  <c r="F5" i="3"/>
  <c r="E5" i="3"/>
  <c r="F4" i="3"/>
  <c r="E4" i="3"/>
  <c r="E7" i="3" s="1"/>
  <c r="E10" i="3" s="1"/>
  <c r="D14" i="3" s="1"/>
  <c r="E76" i="1"/>
  <c r="F76" i="1"/>
  <c r="G76" i="1"/>
  <c r="D76" i="1"/>
  <c r="C76" i="1" s="1"/>
  <c r="C75" i="1"/>
  <c r="C74" i="1"/>
</calcChain>
</file>

<file path=xl/sharedStrings.xml><?xml version="1.0" encoding="utf-8"?>
<sst xmlns="http://schemas.openxmlformats.org/spreadsheetml/2006/main" count="107" uniqueCount="104">
  <si>
    <t>Šifra</t>
  </si>
  <si>
    <t xml:space="preserve">       PRIHODI</t>
  </si>
  <si>
    <t>Ukupno</t>
  </si>
  <si>
    <t>Kanal.mreža</t>
  </si>
  <si>
    <t>Zidari</t>
  </si>
  <si>
    <t>Pročišćivač</t>
  </si>
  <si>
    <t>Specijalna</t>
  </si>
  <si>
    <t>konta</t>
  </si>
  <si>
    <t>751+78</t>
  </si>
  <si>
    <t>Od prod.usl.</t>
  </si>
  <si>
    <t>752-3</t>
  </si>
  <si>
    <t>Od građana</t>
  </si>
  <si>
    <t>Namjenska sredstva</t>
  </si>
  <si>
    <t>764+763</t>
  </si>
  <si>
    <t>Potpora grada</t>
  </si>
  <si>
    <t>771+774</t>
  </si>
  <si>
    <t xml:space="preserve">Od kamata+ovrv. </t>
  </si>
  <si>
    <t>785+6</t>
  </si>
  <si>
    <t>Otpisana potraživ.</t>
  </si>
  <si>
    <t>787+9</t>
  </si>
  <si>
    <t>Ostali prihodi</t>
  </si>
  <si>
    <t xml:space="preserve"> </t>
  </si>
  <si>
    <t>403-4</t>
  </si>
  <si>
    <t>Rezervni dijelovi</t>
  </si>
  <si>
    <t>Otpis sit.inv.i aut.g.</t>
  </si>
  <si>
    <t>410-11</t>
  </si>
  <si>
    <t>Usluge održavanja</t>
  </si>
  <si>
    <t>414-6-7</t>
  </si>
  <si>
    <t>Ostale usluge</t>
  </si>
  <si>
    <t>425+7</t>
  </si>
  <si>
    <t>428+9</t>
  </si>
  <si>
    <t>Amortizacija</t>
  </si>
  <si>
    <t>461+5+9</t>
  </si>
  <si>
    <t>Bruto plaća</t>
  </si>
  <si>
    <t>Naknade bruto plaće</t>
  </si>
  <si>
    <t>Doprinosi na plaće</t>
  </si>
  <si>
    <t>Ukupno plaće</t>
  </si>
  <si>
    <t>724+29</t>
  </si>
  <si>
    <t>Troškovi financiranja</t>
  </si>
  <si>
    <t>Kamate+ostali troš.</t>
  </si>
  <si>
    <t>Darovanja</t>
  </si>
  <si>
    <t>Neotpisana V. OSA</t>
  </si>
  <si>
    <t>Nadoknade štete+povrat</t>
  </si>
  <si>
    <t>736+47</t>
  </si>
  <si>
    <t>Otpis potraživanja</t>
  </si>
  <si>
    <t>RAČUN DOBITI I GUBITKA</t>
  </si>
  <si>
    <t>Utrošak  materijala</t>
  </si>
  <si>
    <t>Utrošena energija</t>
  </si>
  <si>
    <t>Ostali mat. Troškovi</t>
  </si>
  <si>
    <t>Prijevozne usluge i HPT</t>
  </si>
  <si>
    <t>Usluge u proizvodnji</t>
  </si>
  <si>
    <t>Zakupnine i najamnine</t>
  </si>
  <si>
    <t>Zdrav. I vet. Pregledi</t>
  </si>
  <si>
    <t>Bankarske usluge</t>
  </si>
  <si>
    <t>Odvj. I revizorske  Usluge</t>
  </si>
  <si>
    <t>Premije osiguranja</t>
  </si>
  <si>
    <t>Usluge softwera</t>
  </si>
  <si>
    <t>Tehnički+cestarina</t>
  </si>
  <si>
    <t>Naknada troškova radnika</t>
  </si>
  <si>
    <t>Reprezentacija</t>
  </si>
  <si>
    <t>Članarine+nak. Okol.</t>
  </si>
  <si>
    <t>Naknade po ug. o djelu</t>
  </si>
  <si>
    <t>Ukupno troškovi</t>
  </si>
  <si>
    <t>Ukupno rashodi</t>
  </si>
  <si>
    <t>UKUPNI    P R I H O D I</t>
  </si>
  <si>
    <t>UKUPAN    P R I H O D</t>
  </si>
  <si>
    <t>UKUPAN  R A S H O D</t>
  </si>
  <si>
    <t>D O B I T / G U B I T A K</t>
  </si>
  <si>
    <t>UKUPNI   R A S H O D I</t>
  </si>
  <si>
    <t>Cuvi 14</t>
  </si>
  <si>
    <t>vozila  15</t>
  </si>
  <si>
    <t>Reklame,analize,usl.istraž.</t>
  </si>
  <si>
    <t>Razlika amortizacije</t>
  </si>
  <si>
    <t>amortizacija u trošk.</t>
  </si>
  <si>
    <t>amortizacija u prihodima</t>
  </si>
  <si>
    <t>promjena računovodstvenih politika u smislu politike amortizacije</t>
  </si>
  <si>
    <t>Nisu ukalkulirani troškovi poslova centralne uprave i računovodstva i financija</t>
  </si>
  <si>
    <t>Troškovi Uprave prenešeni na odvodnju koji nisu ukalkulirani u ovom pregledu</t>
  </si>
  <si>
    <t>UKUPNO</t>
  </si>
  <si>
    <t>kanal. Mreža</t>
  </si>
  <si>
    <t>Održavanje Zidari</t>
  </si>
  <si>
    <t>Specijalna vozila</t>
  </si>
  <si>
    <t xml:space="preserve">konto </t>
  </si>
  <si>
    <t>Rasp.trošk. Plaće</t>
  </si>
  <si>
    <t>Rasp. trok. Materijala</t>
  </si>
  <si>
    <t>Rasp. Uprave</t>
  </si>
  <si>
    <t xml:space="preserve">Ukupno je 823.330,90 kn troškova Uprave koji se prenose na Odvodnju prema ključu ukupnih troškova, </t>
  </si>
  <si>
    <t>Kredit zagrebačke banke</t>
  </si>
  <si>
    <t>Iznos odobrenog kredita</t>
  </si>
  <si>
    <t>Saldo kred. 15.srpnja/2013</t>
  </si>
  <si>
    <t>Godišnja otplata kredita</t>
  </si>
  <si>
    <t>Godišnji troškovi kamate</t>
  </si>
  <si>
    <t>Kredit IKB</t>
  </si>
  <si>
    <t>otplata kom. Serv.</t>
  </si>
  <si>
    <t>Prikaz kreditnih obveza Odvodnje (na godišnjoj razini)</t>
  </si>
  <si>
    <t>Na teret Kom. Servisa</t>
  </si>
  <si>
    <t>Ukupne</t>
  </si>
  <si>
    <r>
      <t>Godišnji primitak od 1 kn/m</t>
    </r>
    <r>
      <rPr>
        <sz val="12"/>
        <color theme="1"/>
        <rFont val="Calibri"/>
        <family val="2"/>
        <charset val="238"/>
      </rPr>
      <t>³ vode</t>
    </r>
  </si>
  <si>
    <t>Po pokriću otplate ostaje</t>
  </si>
  <si>
    <t xml:space="preserve">Cijeli obračun sveden na 15.07.2013. </t>
  </si>
  <si>
    <t>i plaća prema ključu ukupnih plaća, KOJI NEDOSTAJU U OBRAČUNU  i koji će se naknadno utvrditi.</t>
  </si>
  <si>
    <t>Tijekom 2014. provesti će se racionalizacija poslovanja uz maksimalno smanjivanje troškova !</t>
  </si>
  <si>
    <t xml:space="preserve">          PLANIRANI   PRIHODI POSLOVANJA 2014</t>
  </si>
  <si>
    <t>PLANIRANI TROŠKOVI POSLOVANJA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</si>
</sst>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0" xfId="2" applyFont="1" applyFill="1" applyAlignment="1">
      <alignment horizontal="center"/>
    </xf>
    <xf numFmtId="0" fontId="3" fillId="0" borderId="0" xfId="2" applyFont="1"/>
    <xf numFmtId="164" fontId="3" fillId="0" borderId="0" xfId="1" applyFont="1"/>
    <xf numFmtId="0" fontId="3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/>
    </xf>
    <xf numFmtId="4" fontId="3" fillId="3" borderId="2" xfId="2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wrapText="1"/>
    </xf>
    <xf numFmtId="164" fontId="3" fillId="3" borderId="2" xfId="1" applyFont="1" applyFill="1" applyBorder="1" applyAlignment="1">
      <alignment horizontal="center" wrapText="1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/>
    <xf numFmtId="9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0" fontId="6" fillId="0" borderId="0" xfId="0" applyFont="1"/>
    <xf numFmtId="4" fontId="6" fillId="0" borderId="0" xfId="0" applyNumberFormat="1" applyFont="1"/>
    <xf numFmtId="0" fontId="0" fillId="0" borderId="0" xfId="0" applyFill="1"/>
    <xf numFmtId="4" fontId="0" fillId="0" borderId="0" xfId="0" applyNumberFormat="1" applyFill="1"/>
    <xf numFmtId="4" fontId="7" fillId="0" borderId="0" xfId="0" applyNumberFormat="1" applyFont="1" applyFill="1"/>
    <xf numFmtId="0" fontId="7" fillId="0" borderId="0" xfId="0" applyFont="1" applyFill="1"/>
    <xf numFmtId="0" fontId="8" fillId="3" borderId="3" xfId="2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wrapText="1"/>
    </xf>
    <xf numFmtId="164" fontId="8" fillId="3" borderId="3" xfId="1" applyFont="1" applyFill="1" applyBorder="1" applyAlignment="1">
      <alignment horizontal="center" wrapText="1"/>
    </xf>
    <xf numFmtId="4" fontId="8" fillId="4" borderId="4" xfId="2" applyNumberFormat="1" applyFont="1" applyFill="1" applyBorder="1"/>
    <xf numFmtId="4" fontId="8" fillId="0" borderId="4" xfId="2" applyNumberFormat="1" applyFont="1" applyBorder="1"/>
    <xf numFmtId="0" fontId="8" fillId="0" borderId="4" xfId="2" applyFont="1" applyBorder="1"/>
    <xf numFmtId="0" fontId="9" fillId="0" borderId="0" xfId="2" applyFont="1" applyBorder="1"/>
    <xf numFmtId="4" fontId="9" fillId="4" borderId="4" xfId="2" applyNumberFormat="1" applyFont="1" applyFill="1" applyBorder="1"/>
    <xf numFmtId="164" fontId="8" fillId="0" borderId="4" xfId="1" applyFont="1" applyBorder="1"/>
    <xf numFmtId="0" fontId="8" fillId="0" borderId="0" xfId="2" applyFont="1" applyBorder="1"/>
    <xf numFmtId="164" fontId="8" fillId="0" borderId="0" xfId="1" applyFont="1" applyBorder="1"/>
    <xf numFmtId="4" fontId="8" fillId="0" borderId="4" xfId="2" applyNumberFormat="1" applyFont="1" applyFill="1" applyBorder="1"/>
    <xf numFmtId="4" fontId="8" fillId="4" borderId="4" xfId="1" applyNumberFormat="1" applyFont="1" applyFill="1" applyBorder="1"/>
    <xf numFmtId="4" fontId="8" fillId="0" borderId="0" xfId="2" applyNumberFormat="1" applyFont="1" applyBorder="1"/>
    <xf numFmtId="2" fontId="8" fillId="0" borderId="0" xfId="2" applyNumberFormat="1" applyFont="1" applyBorder="1"/>
    <xf numFmtId="2" fontId="8" fillId="0" borderId="7" xfId="1" applyNumberFormat="1" applyFont="1" applyBorder="1"/>
    <xf numFmtId="0" fontId="8" fillId="2" borderId="0" xfId="2" applyFont="1" applyFill="1" applyBorder="1"/>
    <xf numFmtId="4" fontId="8" fillId="2" borderId="0" xfId="2" applyNumberFormat="1" applyFont="1" applyFill="1" applyBorder="1"/>
    <xf numFmtId="4" fontId="8" fillId="2" borderId="7" xfId="2" applyNumberFormat="1" applyFont="1" applyFill="1" applyBorder="1"/>
    <xf numFmtId="0" fontId="9" fillId="0" borderId="4" xfId="2" applyFont="1" applyBorder="1"/>
    <xf numFmtId="4" fontId="8" fillId="0" borderId="0" xfId="1" applyNumberFormat="1" applyFont="1" applyBorder="1"/>
    <xf numFmtId="4" fontId="10" fillId="4" borderId="4" xfId="2" applyNumberFormat="1" applyFont="1" applyFill="1" applyBorder="1"/>
    <xf numFmtId="0" fontId="8" fillId="0" borderId="0" xfId="2" applyFont="1"/>
    <xf numFmtId="4" fontId="8" fillId="0" borderId="0" xfId="2" applyNumberFormat="1" applyFont="1"/>
    <xf numFmtId="164" fontId="8" fillId="0" borderId="0" xfId="1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/>
    <xf numFmtId="0" fontId="11" fillId="0" borderId="1" xfId="0" applyFont="1" applyBorder="1"/>
    <xf numFmtId="4" fontId="11" fillId="0" borderId="1" xfId="0" applyNumberFormat="1" applyFont="1" applyBorder="1"/>
    <xf numFmtId="0" fontId="8" fillId="0" borderId="4" xfId="2" applyFont="1" applyBorder="1" applyAlignment="1">
      <alignment horizontal="center" wrapText="1"/>
    </xf>
    <xf numFmtId="0" fontId="8" fillId="0" borderId="5" xfId="2" applyFont="1" applyBorder="1" applyAlignment="1">
      <alignment wrapText="1"/>
    </xf>
    <xf numFmtId="0" fontId="8" fillId="0" borderId="4" xfId="2" applyFont="1" applyBorder="1" applyAlignment="1">
      <alignment wrapText="1"/>
    </xf>
    <xf numFmtId="0" fontId="9" fillId="0" borderId="0" xfId="2" applyFont="1" applyBorder="1" applyAlignment="1">
      <alignment wrapText="1"/>
    </xf>
    <xf numFmtId="0" fontId="8" fillId="0" borderId="0" xfId="2" applyFont="1" applyBorder="1" applyAlignment="1">
      <alignment wrapText="1"/>
    </xf>
    <xf numFmtId="0" fontId="8" fillId="0" borderId="4" xfId="2" applyFont="1" applyFill="1" applyBorder="1" applyAlignment="1">
      <alignment horizontal="center" wrapText="1"/>
    </xf>
    <xf numFmtId="0" fontId="8" fillId="0" borderId="4" xfId="2" applyFont="1" applyFill="1" applyBorder="1" applyAlignment="1">
      <alignment wrapText="1"/>
    </xf>
    <xf numFmtId="0" fontId="9" fillId="0" borderId="4" xfId="2" applyFont="1" applyBorder="1" applyAlignment="1">
      <alignment horizontal="center" wrapText="1"/>
    </xf>
    <xf numFmtId="0" fontId="8" fillId="0" borderId="6" xfId="2" applyFont="1" applyBorder="1" applyAlignment="1">
      <alignment wrapText="1"/>
    </xf>
    <xf numFmtId="0" fontId="8" fillId="2" borderId="6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wrapText="1"/>
    </xf>
    <xf numFmtId="0" fontId="8" fillId="2" borderId="6" xfId="2" applyFont="1" applyFill="1" applyBorder="1" applyAlignment="1">
      <alignment wrapText="1"/>
    </xf>
  </cellXfs>
  <cellStyles count="3">
    <cellStyle name="Comma_Sheet1" xfId="1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C7" sqref="C7"/>
    </sheetView>
  </sheetViews>
  <sheetFormatPr defaultRowHeight="15" x14ac:dyDescent="0.25"/>
  <cols>
    <col min="1" max="1" width="10.85546875" customWidth="1"/>
    <col min="2" max="2" width="13.85546875" customWidth="1"/>
    <col min="3" max="3" width="12.28515625" customWidth="1"/>
    <col min="4" max="4" width="13.42578125" customWidth="1"/>
    <col min="5" max="5" width="12.42578125" customWidth="1"/>
    <col min="6" max="6" width="12.5703125" customWidth="1"/>
    <col min="7" max="7" width="12.85546875" customWidth="1"/>
    <col min="8" max="8" width="16" customWidth="1"/>
  </cols>
  <sheetData>
    <row r="1" spans="1:11" x14ac:dyDescent="0.25">
      <c r="A1" s="1"/>
      <c r="B1" s="1"/>
      <c r="C1" s="1"/>
      <c r="D1" s="1"/>
      <c r="E1" s="1"/>
      <c r="F1" s="2"/>
      <c r="G1" s="3"/>
    </row>
    <row r="2" spans="1:11" x14ac:dyDescent="0.25">
      <c r="A2" s="4"/>
      <c r="B2" s="5" t="s">
        <v>102</v>
      </c>
      <c r="C2" s="4"/>
      <c r="D2" s="4"/>
      <c r="E2" s="4"/>
      <c r="F2" s="2"/>
      <c r="G2" s="3"/>
    </row>
    <row r="3" spans="1:1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21"/>
      <c r="I3" s="21"/>
      <c r="J3" s="21"/>
      <c r="K3" s="21"/>
    </row>
    <row r="4" spans="1:11" x14ac:dyDescent="0.25">
      <c r="A4" s="25" t="s">
        <v>7</v>
      </c>
      <c r="B4" s="26"/>
      <c r="C4" s="26"/>
      <c r="D4" s="26">
        <v>6</v>
      </c>
      <c r="E4" s="26">
        <v>8</v>
      </c>
      <c r="F4" s="27" t="s">
        <v>69</v>
      </c>
      <c r="G4" s="28" t="s">
        <v>70</v>
      </c>
      <c r="H4" s="21"/>
      <c r="I4" s="21"/>
      <c r="J4" s="21"/>
      <c r="K4" s="21"/>
    </row>
    <row r="5" spans="1:11" x14ac:dyDescent="0.25">
      <c r="A5" s="58" t="s">
        <v>8</v>
      </c>
      <c r="B5" s="59" t="s">
        <v>9</v>
      </c>
      <c r="C5" s="29">
        <v>2270000</v>
      </c>
      <c r="D5" s="30">
        <v>350000</v>
      </c>
      <c r="E5" s="30">
        <v>970000</v>
      </c>
      <c r="F5" s="30">
        <v>0</v>
      </c>
      <c r="G5" s="30">
        <v>950000</v>
      </c>
      <c r="H5" s="21"/>
      <c r="I5" s="21"/>
      <c r="J5" s="21"/>
      <c r="K5" s="21"/>
    </row>
    <row r="6" spans="1:11" x14ac:dyDescent="0.25">
      <c r="A6" s="58" t="s">
        <v>10</v>
      </c>
      <c r="B6" s="59" t="s">
        <v>11</v>
      </c>
      <c r="C6" s="29">
        <v>368.68</v>
      </c>
      <c r="D6" s="30"/>
      <c r="E6" s="30">
        <v>68</v>
      </c>
      <c r="F6" s="30">
        <v>0.68</v>
      </c>
      <c r="G6" s="30">
        <v>300</v>
      </c>
      <c r="H6" s="21"/>
      <c r="I6" s="21"/>
      <c r="J6" s="21"/>
      <c r="K6" s="21"/>
    </row>
    <row r="7" spans="1:11" x14ac:dyDescent="0.25">
      <c r="A7" s="58">
        <v>769</v>
      </c>
      <c r="B7" s="59" t="s">
        <v>12</v>
      </c>
      <c r="C7" s="29">
        <f>D7+F7</f>
        <v>4450000</v>
      </c>
      <c r="D7" s="30">
        <f>3900000</f>
        <v>3900000</v>
      </c>
      <c r="E7" s="30">
        <v>0</v>
      </c>
      <c r="F7" s="30">
        <v>550000</v>
      </c>
      <c r="G7" s="30">
        <v>0</v>
      </c>
      <c r="H7" s="22"/>
      <c r="I7" s="21"/>
      <c r="J7" s="21"/>
      <c r="K7" s="21"/>
    </row>
    <row r="8" spans="1:11" x14ac:dyDescent="0.25">
      <c r="A8" s="58"/>
      <c r="B8" s="59"/>
      <c r="C8" s="29"/>
      <c r="D8" s="30"/>
      <c r="E8" s="30"/>
      <c r="F8" s="30"/>
      <c r="G8" s="30"/>
      <c r="H8" s="23"/>
      <c r="I8" s="21"/>
      <c r="J8" s="21"/>
      <c r="K8" s="21"/>
    </row>
    <row r="9" spans="1:11" x14ac:dyDescent="0.25">
      <c r="A9" s="58" t="s">
        <v>13</v>
      </c>
      <c r="B9" s="59" t="s">
        <v>14</v>
      </c>
      <c r="C9" s="29">
        <v>4310000</v>
      </c>
      <c r="D9" s="30">
        <v>3950000</v>
      </c>
      <c r="E9" s="30">
        <v>360000</v>
      </c>
      <c r="F9" s="30">
        <v>0</v>
      </c>
      <c r="G9" s="30">
        <v>0</v>
      </c>
      <c r="H9" s="21"/>
      <c r="I9" s="21"/>
      <c r="J9" s="21"/>
      <c r="K9" s="21"/>
    </row>
    <row r="10" spans="1:11" x14ac:dyDescent="0.25">
      <c r="A10" s="58" t="s">
        <v>15</v>
      </c>
      <c r="B10" s="59" t="s">
        <v>16</v>
      </c>
      <c r="C10" s="29">
        <v>750000</v>
      </c>
      <c r="D10" s="30">
        <v>750000</v>
      </c>
      <c r="E10" s="30">
        <v>0</v>
      </c>
      <c r="F10" s="30">
        <v>0</v>
      </c>
      <c r="G10" s="30">
        <v>0</v>
      </c>
      <c r="H10" s="21"/>
      <c r="I10" s="21"/>
      <c r="J10" s="21"/>
      <c r="K10" s="21"/>
    </row>
    <row r="11" spans="1:11" x14ac:dyDescent="0.25">
      <c r="A11" s="58" t="s">
        <v>17</v>
      </c>
      <c r="B11" s="59" t="s">
        <v>18</v>
      </c>
      <c r="C11" s="29">
        <v>1000</v>
      </c>
      <c r="D11" s="30">
        <v>1000</v>
      </c>
      <c r="E11" s="30">
        <v>0</v>
      </c>
      <c r="F11" s="30">
        <v>0</v>
      </c>
      <c r="G11" s="30">
        <v>0</v>
      </c>
      <c r="H11" s="21"/>
      <c r="I11" s="21"/>
      <c r="J11" s="21"/>
      <c r="K11" s="21"/>
    </row>
    <row r="12" spans="1:11" x14ac:dyDescent="0.25">
      <c r="A12" s="58" t="s">
        <v>19</v>
      </c>
      <c r="B12" s="59" t="s">
        <v>20</v>
      </c>
      <c r="C12" s="29">
        <v>1.92</v>
      </c>
      <c r="D12" s="30">
        <v>0</v>
      </c>
      <c r="E12" s="30">
        <v>0</v>
      </c>
      <c r="F12" s="30">
        <v>0</v>
      </c>
      <c r="G12" s="30">
        <v>1.92</v>
      </c>
      <c r="H12" s="21"/>
      <c r="I12" s="21"/>
      <c r="J12" s="21"/>
      <c r="K12" s="21"/>
    </row>
    <row r="13" spans="1:11" x14ac:dyDescent="0.25">
      <c r="A13" s="60"/>
      <c r="B13" s="61" t="s">
        <v>64</v>
      </c>
      <c r="C13" s="33">
        <f>SUM(C5:C12)</f>
        <v>11781370.6</v>
      </c>
      <c r="D13" s="33">
        <v>8951000</v>
      </c>
      <c r="E13" s="33">
        <v>1330068</v>
      </c>
      <c r="F13" s="33">
        <v>550000.68000000005</v>
      </c>
      <c r="G13" s="33">
        <v>950301.92</v>
      </c>
      <c r="H13" s="21"/>
      <c r="I13" s="21"/>
      <c r="J13" s="21"/>
      <c r="K13" s="21"/>
    </row>
    <row r="14" spans="1:11" x14ac:dyDescent="0.25">
      <c r="A14" s="60"/>
      <c r="B14" s="59"/>
      <c r="C14" s="29">
        <v>0</v>
      </c>
      <c r="D14" s="30"/>
      <c r="E14" s="30"/>
      <c r="F14" s="34"/>
      <c r="G14" s="34"/>
      <c r="H14" s="21"/>
      <c r="I14" s="21"/>
      <c r="J14" s="21"/>
      <c r="K14" s="21"/>
    </row>
    <row r="15" spans="1:11" x14ac:dyDescent="0.25">
      <c r="A15" s="62"/>
      <c r="B15" s="62"/>
      <c r="C15" s="35"/>
      <c r="D15" s="35"/>
      <c r="E15" s="35"/>
      <c r="F15" s="35"/>
      <c r="G15" s="36"/>
      <c r="H15" s="21"/>
      <c r="I15" s="21"/>
      <c r="J15" s="21"/>
      <c r="K15" s="21"/>
    </row>
    <row r="16" spans="1:11" ht="34.5" x14ac:dyDescent="0.25">
      <c r="A16" s="62"/>
      <c r="B16" s="61" t="s">
        <v>103</v>
      </c>
      <c r="C16" s="35"/>
      <c r="D16" s="35"/>
      <c r="E16" s="35"/>
      <c r="F16" s="35"/>
      <c r="G16" s="36"/>
      <c r="H16" s="21"/>
      <c r="I16" s="21"/>
      <c r="J16" s="21"/>
      <c r="K16" s="21"/>
    </row>
    <row r="17" spans="1:11" x14ac:dyDescent="0.25">
      <c r="A17" s="63">
        <v>400</v>
      </c>
      <c r="B17" s="64" t="s">
        <v>46</v>
      </c>
      <c r="C17" s="29">
        <v>40500</v>
      </c>
      <c r="D17" s="37">
        <v>14500</v>
      </c>
      <c r="E17" s="37">
        <v>7500</v>
      </c>
      <c r="F17" s="37">
        <v>9500</v>
      </c>
      <c r="G17" s="37">
        <v>9000</v>
      </c>
      <c r="H17" s="21"/>
      <c r="I17" s="21"/>
      <c r="J17" s="21"/>
      <c r="K17" s="21"/>
    </row>
    <row r="18" spans="1:11" x14ac:dyDescent="0.25">
      <c r="A18" s="63">
        <v>401</v>
      </c>
      <c r="B18" s="64" t="s">
        <v>47</v>
      </c>
      <c r="C18" s="29">
        <v>448300</v>
      </c>
      <c r="D18" s="37">
        <v>182000</v>
      </c>
      <c r="E18" s="37">
        <v>14300</v>
      </c>
      <c r="F18" s="37">
        <v>72000</v>
      </c>
      <c r="G18" s="37">
        <v>180000</v>
      </c>
      <c r="H18" s="21"/>
      <c r="I18" s="21"/>
      <c r="J18" s="21"/>
      <c r="K18" s="21"/>
    </row>
    <row r="19" spans="1:11" x14ac:dyDescent="0.25">
      <c r="A19" s="63" t="s">
        <v>22</v>
      </c>
      <c r="B19" s="64" t="s">
        <v>23</v>
      </c>
      <c r="C19" s="29">
        <v>360000</v>
      </c>
      <c r="D19" s="37">
        <v>180000</v>
      </c>
      <c r="E19" s="37">
        <v>60000</v>
      </c>
      <c r="F19" s="37">
        <v>58000</v>
      </c>
      <c r="G19" s="37">
        <v>62000</v>
      </c>
      <c r="H19" s="24"/>
      <c r="I19" s="21"/>
      <c r="J19" s="21"/>
      <c r="K19" s="21"/>
    </row>
    <row r="20" spans="1:11" x14ac:dyDescent="0.25">
      <c r="A20" s="63">
        <v>405</v>
      </c>
      <c r="B20" s="64" t="s">
        <v>24</v>
      </c>
      <c r="C20" s="29">
        <v>49300</v>
      </c>
      <c r="D20" s="37">
        <v>12000</v>
      </c>
      <c r="E20" s="37">
        <v>7600</v>
      </c>
      <c r="F20" s="37">
        <v>5700</v>
      </c>
      <c r="G20" s="37">
        <v>24000</v>
      </c>
      <c r="H20" s="24"/>
      <c r="I20" s="21"/>
      <c r="J20" s="21"/>
      <c r="K20" s="21"/>
    </row>
    <row r="21" spans="1:11" x14ac:dyDescent="0.25">
      <c r="A21" s="63">
        <v>409</v>
      </c>
      <c r="B21" s="64" t="s">
        <v>48</v>
      </c>
      <c r="C21" s="29">
        <v>26900</v>
      </c>
      <c r="D21" s="37">
        <v>6000</v>
      </c>
      <c r="E21" s="37">
        <v>8600</v>
      </c>
      <c r="F21" s="37">
        <v>3400</v>
      </c>
      <c r="G21" s="37">
        <v>8900</v>
      </c>
      <c r="H21" s="24"/>
      <c r="I21" s="21"/>
      <c r="J21" s="21"/>
      <c r="K21" s="21"/>
    </row>
    <row r="22" spans="1:11" ht="24" customHeight="1" x14ac:dyDescent="0.25">
      <c r="A22" s="63" t="s">
        <v>25</v>
      </c>
      <c r="B22" s="64" t="s">
        <v>49</v>
      </c>
      <c r="C22" s="29">
        <v>32200</v>
      </c>
      <c r="D22" s="37">
        <v>20000</v>
      </c>
      <c r="E22" s="37">
        <v>2000</v>
      </c>
      <c r="F22" s="37">
        <v>7000</v>
      </c>
      <c r="G22" s="37">
        <v>3200</v>
      </c>
      <c r="H22" s="24"/>
      <c r="I22" s="21"/>
      <c r="J22" s="21"/>
      <c r="K22" s="21"/>
    </row>
    <row r="23" spans="1:11" ht="24" customHeight="1" x14ac:dyDescent="0.25">
      <c r="A23" s="63">
        <v>412</v>
      </c>
      <c r="B23" s="64" t="s">
        <v>50</v>
      </c>
      <c r="C23" s="29">
        <v>34924.800000000003</v>
      </c>
      <c r="D23" s="37">
        <v>8300</v>
      </c>
      <c r="E23" s="37">
        <v>26374.799999999999</v>
      </c>
      <c r="F23" s="37">
        <v>250</v>
      </c>
      <c r="G23" s="37">
        <v>0</v>
      </c>
      <c r="H23" s="24"/>
      <c r="I23" s="21"/>
      <c r="J23" s="21"/>
      <c r="K23" s="21"/>
    </row>
    <row r="24" spans="1:11" x14ac:dyDescent="0.25">
      <c r="A24" s="63">
        <v>413</v>
      </c>
      <c r="B24" s="64" t="s">
        <v>26</v>
      </c>
      <c r="C24" s="29">
        <v>719500</v>
      </c>
      <c r="D24" s="37">
        <v>520000</v>
      </c>
      <c r="E24" s="37">
        <v>63000</v>
      </c>
      <c r="F24" s="37">
        <v>95000</v>
      </c>
      <c r="G24" s="37">
        <v>41500</v>
      </c>
      <c r="H24" s="24"/>
      <c r="I24" s="21"/>
      <c r="J24" s="21"/>
      <c r="K24" s="21"/>
    </row>
    <row r="25" spans="1:11" ht="23.25" customHeight="1" x14ac:dyDescent="0.25">
      <c r="A25" s="63">
        <v>415</v>
      </c>
      <c r="B25" s="64" t="s">
        <v>51</v>
      </c>
      <c r="C25" s="29">
        <v>1000</v>
      </c>
      <c r="D25" s="37">
        <v>1000</v>
      </c>
      <c r="E25" s="37">
        <v>0</v>
      </c>
      <c r="F25" s="37">
        <v>0</v>
      </c>
      <c r="G25" s="37">
        <v>0</v>
      </c>
      <c r="H25" s="24"/>
      <c r="I25" s="21"/>
      <c r="J25" s="21"/>
      <c r="K25" s="21"/>
    </row>
    <row r="26" spans="1:11" ht="23.25" x14ac:dyDescent="0.25">
      <c r="A26" s="58" t="s">
        <v>27</v>
      </c>
      <c r="B26" s="60" t="s">
        <v>71</v>
      </c>
      <c r="C26" s="29">
        <v>20000</v>
      </c>
      <c r="D26" s="37">
        <v>0</v>
      </c>
      <c r="E26" s="37">
        <v>0</v>
      </c>
      <c r="F26" s="37">
        <v>20000</v>
      </c>
      <c r="G26" s="37">
        <v>0</v>
      </c>
      <c r="H26" s="24"/>
      <c r="I26" s="21"/>
      <c r="J26" s="21"/>
      <c r="K26" s="21"/>
    </row>
    <row r="27" spans="1:11" x14ac:dyDescent="0.25">
      <c r="A27" s="58">
        <v>418</v>
      </c>
      <c r="B27" s="60" t="s">
        <v>28</v>
      </c>
      <c r="C27" s="29">
        <v>568000</v>
      </c>
      <c r="D27" s="37">
        <v>350000</v>
      </c>
      <c r="E27" s="37"/>
      <c r="F27" s="37">
        <v>215000</v>
      </c>
      <c r="G27" s="37">
        <v>3000</v>
      </c>
      <c r="H27" s="24"/>
      <c r="I27" s="21"/>
      <c r="J27" s="21"/>
      <c r="K27" s="21"/>
    </row>
    <row r="28" spans="1:11" ht="25.5" customHeight="1" x14ac:dyDescent="0.25">
      <c r="A28" s="58">
        <v>420</v>
      </c>
      <c r="B28" s="60" t="s">
        <v>52</v>
      </c>
      <c r="C28" s="29">
        <v>1300</v>
      </c>
      <c r="D28" s="37">
        <v>0</v>
      </c>
      <c r="E28" s="37">
        <v>0</v>
      </c>
      <c r="F28" s="37">
        <v>0</v>
      </c>
      <c r="G28" s="37">
        <v>1300</v>
      </c>
      <c r="H28" s="21"/>
      <c r="I28" s="21"/>
      <c r="J28" s="21"/>
      <c r="K28" s="21"/>
    </row>
    <row r="29" spans="1:11" x14ac:dyDescent="0.25">
      <c r="A29" s="58">
        <v>421</v>
      </c>
      <c r="B29" s="60" t="s">
        <v>53</v>
      </c>
      <c r="C29" s="29">
        <v>400</v>
      </c>
      <c r="D29" s="37">
        <v>0</v>
      </c>
      <c r="E29" s="37">
        <v>0</v>
      </c>
      <c r="F29" s="37">
        <v>0</v>
      </c>
      <c r="G29" s="37">
        <v>400</v>
      </c>
      <c r="H29" s="21"/>
      <c r="I29" s="21"/>
      <c r="J29" s="21"/>
      <c r="K29" s="21"/>
    </row>
    <row r="30" spans="1:11" ht="23.25" x14ac:dyDescent="0.25">
      <c r="A30" s="58">
        <v>422</v>
      </c>
      <c r="B30" s="60" t="s">
        <v>54</v>
      </c>
      <c r="C30" s="29">
        <v>80000</v>
      </c>
      <c r="D30" s="37">
        <v>80000</v>
      </c>
      <c r="E30" s="37">
        <v>0</v>
      </c>
      <c r="F30" s="37">
        <v>0</v>
      </c>
      <c r="G30" s="37">
        <v>0</v>
      </c>
      <c r="H30" s="21"/>
      <c r="I30" s="21"/>
      <c r="J30" s="21"/>
      <c r="K30" s="21"/>
    </row>
    <row r="31" spans="1:11" x14ac:dyDescent="0.25">
      <c r="A31" s="58">
        <v>423</v>
      </c>
      <c r="B31" s="60" t="s">
        <v>55</v>
      </c>
      <c r="C31" s="29">
        <v>55000</v>
      </c>
      <c r="D31" s="37">
        <v>14000</v>
      </c>
      <c r="E31" s="37">
        <v>12500</v>
      </c>
      <c r="F31" s="37">
        <v>7000</v>
      </c>
      <c r="G31" s="37">
        <v>21500</v>
      </c>
      <c r="H31" s="21"/>
      <c r="I31" s="21"/>
      <c r="J31" s="21"/>
      <c r="K31" s="21"/>
    </row>
    <row r="32" spans="1:11" x14ac:dyDescent="0.25">
      <c r="A32" s="58" t="s">
        <v>29</v>
      </c>
      <c r="B32" s="60" t="s">
        <v>56</v>
      </c>
      <c r="C32" s="29">
        <v>37000</v>
      </c>
      <c r="D32" s="37">
        <v>30000</v>
      </c>
      <c r="E32" s="37">
        <v>0</v>
      </c>
      <c r="F32" s="37">
        <v>2000</v>
      </c>
      <c r="G32" s="37">
        <v>5000</v>
      </c>
      <c r="H32" s="21"/>
      <c r="I32" s="21"/>
      <c r="J32" s="21"/>
      <c r="K32" s="21"/>
    </row>
    <row r="33" spans="1:11" x14ac:dyDescent="0.25">
      <c r="A33" s="58" t="s">
        <v>30</v>
      </c>
      <c r="B33" s="60" t="s">
        <v>57</v>
      </c>
      <c r="C33" s="29">
        <v>50500</v>
      </c>
      <c r="D33" s="37">
        <v>24000</v>
      </c>
      <c r="E33" s="37">
        <v>7000</v>
      </c>
      <c r="F33" s="37">
        <v>3000</v>
      </c>
      <c r="G33" s="37">
        <v>16500</v>
      </c>
      <c r="H33" s="21"/>
      <c r="I33" s="21"/>
      <c r="J33" s="21"/>
      <c r="K33" s="21"/>
    </row>
    <row r="34" spans="1:11" x14ac:dyDescent="0.25">
      <c r="A34" s="63">
        <v>430</v>
      </c>
      <c r="B34" s="64" t="s">
        <v>31</v>
      </c>
      <c r="C34" s="29">
        <v>5937000</v>
      </c>
      <c r="D34" s="37">
        <v>5350000</v>
      </c>
      <c r="E34" s="37">
        <v>420000</v>
      </c>
      <c r="F34" s="37">
        <v>98000</v>
      </c>
      <c r="G34" s="37">
        <v>69000</v>
      </c>
      <c r="H34" s="21"/>
      <c r="I34" s="21"/>
      <c r="J34" s="21"/>
      <c r="K34" s="21"/>
    </row>
    <row r="35" spans="1:11" ht="23.25" x14ac:dyDescent="0.25">
      <c r="A35" s="58">
        <v>44</v>
      </c>
      <c r="B35" s="60" t="s">
        <v>58</v>
      </c>
      <c r="C35" s="29">
        <v>203500</v>
      </c>
      <c r="D35" s="37">
        <v>54000</v>
      </c>
      <c r="E35" s="37">
        <v>70000</v>
      </c>
      <c r="F35" s="37">
        <v>17500</v>
      </c>
      <c r="G35" s="37">
        <v>62000</v>
      </c>
      <c r="H35" s="21"/>
      <c r="I35" s="21"/>
      <c r="J35" s="21"/>
      <c r="K35" s="21"/>
    </row>
    <row r="36" spans="1:11" x14ac:dyDescent="0.25">
      <c r="A36" s="58">
        <v>460</v>
      </c>
      <c r="B36" s="60" t="s">
        <v>59</v>
      </c>
      <c r="C36" s="29">
        <v>33700</v>
      </c>
      <c r="D36" s="37">
        <v>27000</v>
      </c>
      <c r="E36" s="37">
        <v>2300</v>
      </c>
      <c r="F36" s="37">
        <v>4400</v>
      </c>
      <c r="G36" s="37"/>
      <c r="H36" s="21"/>
      <c r="I36" s="21"/>
      <c r="J36" s="21"/>
      <c r="K36" s="21"/>
    </row>
    <row r="37" spans="1:11" ht="24" customHeight="1" x14ac:dyDescent="0.25">
      <c r="A37" s="58" t="s">
        <v>32</v>
      </c>
      <c r="B37" s="60" t="s">
        <v>60</v>
      </c>
      <c r="C37" s="29">
        <v>13800</v>
      </c>
      <c r="D37" s="37">
        <v>7800</v>
      </c>
      <c r="E37" s="37">
        <v>2000</v>
      </c>
      <c r="F37" s="37">
        <v>1000</v>
      </c>
      <c r="G37" s="37">
        <v>3000</v>
      </c>
      <c r="H37" s="21"/>
      <c r="I37" s="21"/>
      <c r="J37" s="21"/>
      <c r="K37" s="21"/>
    </row>
    <row r="38" spans="1:11" ht="23.25" customHeight="1" x14ac:dyDescent="0.25">
      <c r="A38" s="58">
        <v>467</v>
      </c>
      <c r="B38" s="60" t="s">
        <v>61</v>
      </c>
      <c r="C38" s="29">
        <v>17000</v>
      </c>
      <c r="D38" s="37">
        <v>17000</v>
      </c>
      <c r="E38" s="37">
        <v>0</v>
      </c>
      <c r="F38" s="37">
        <v>0</v>
      </c>
      <c r="G38" s="37">
        <v>0</v>
      </c>
      <c r="H38" s="21"/>
      <c r="I38" s="21"/>
      <c r="J38" s="21"/>
      <c r="K38" s="21"/>
    </row>
    <row r="39" spans="1:11" x14ac:dyDescent="0.25">
      <c r="A39" s="60"/>
      <c r="B39" s="65" t="s">
        <v>62</v>
      </c>
      <c r="C39" s="29">
        <v>8729824.8000000007</v>
      </c>
      <c r="D39" s="29">
        <v>6897600</v>
      </c>
      <c r="E39" s="29">
        <v>703174.8</v>
      </c>
      <c r="F39" s="38">
        <v>618750</v>
      </c>
      <c r="G39" s="38">
        <v>510300</v>
      </c>
      <c r="H39" s="21"/>
      <c r="I39" s="21"/>
      <c r="J39" s="21"/>
      <c r="K39" s="21"/>
    </row>
    <row r="40" spans="1:11" x14ac:dyDescent="0.25">
      <c r="A40" s="66"/>
      <c r="B40" s="62"/>
      <c r="C40" s="39" t="s">
        <v>21</v>
      </c>
      <c r="D40" s="35"/>
      <c r="E40" s="35"/>
      <c r="F40" s="40"/>
      <c r="G40" s="41"/>
      <c r="H40" s="21"/>
      <c r="I40" s="21"/>
      <c r="J40" s="21"/>
      <c r="K40" s="21"/>
    </row>
    <row r="41" spans="1:11" x14ac:dyDescent="0.25">
      <c r="A41" s="66"/>
      <c r="B41" s="62"/>
      <c r="C41" s="35"/>
      <c r="D41" s="35"/>
      <c r="E41" s="35"/>
      <c r="F41" s="40"/>
      <c r="G41" s="41"/>
    </row>
    <row r="42" spans="1:11" x14ac:dyDescent="0.25">
      <c r="A42" s="58">
        <v>470</v>
      </c>
      <c r="B42" s="60" t="s">
        <v>33</v>
      </c>
      <c r="C42" s="29">
        <v>1320000</v>
      </c>
      <c r="D42" s="30">
        <v>360000</v>
      </c>
      <c r="E42" s="30">
        <v>440000</v>
      </c>
      <c r="F42" s="30">
        <v>220000</v>
      </c>
      <c r="G42" s="30">
        <v>300000</v>
      </c>
    </row>
    <row r="43" spans="1:11" x14ac:dyDescent="0.25">
      <c r="A43" s="58">
        <v>471</v>
      </c>
      <c r="B43" s="60" t="s">
        <v>34</v>
      </c>
      <c r="C43" s="29">
        <v>471000</v>
      </c>
      <c r="D43" s="30">
        <v>137000</v>
      </c>
      <c r="E43" s="30">
        <v>150000</v>
      </c>
      <c r="F43" s="30">
        <v>59000</v>
      </c>
      <c r="G43" s="30">
        <v>125000</v>
      </c>
    </row>
    <row r="44" spans="1:11" x14ac:dyDescent="0.25">
      <c r="A44" s="58">
        <v>472</v>
      </c>
      <c r="B44" s="60" t="s">
        <v>35</v>
      </c>
      <c r="C44" s="29">
        <v>285500</v>
      </c>
      <c r="D44" s="30">
        <v>78500</v>
      </c>
      <c r="E44" s="30">
        <v>96000</v>
      </c>
      <c r="F44" s="30">
        <v>37000</v>
      </c>
      <c r="G44" s="30">
        <v>74000</v>
      </c>
    </row>
    <row r="45" spans="1:11" x14ac:dyDescent="0.25">
      <c r="A45" s="58"/>
      <c r="B45" s="65" t="s">
        <v>36</v>
      </c>
      <c r="C45" s="29">
        <v>2076500</v>
      </c>
      <c r="D45" s="29">
        <v>575500</v>
      </c>
      <c r="E45" s="29">
        <v>686000</v>
      </c>
      <c r="F45" s="38">
        <v>316000</v>
      </c>
      <c r="G45" s="38">
        <v>499000</v>
      </c>
    </row>
    <row r="46" spans="1:11" x14ac:dyDescent="0.25">
      <c r="A46" s="67"/>
      <c r="B46" s="68"/>
      <c r="C46" s="43" t="s">
        <v>21</v>
      </c>
      <c r="D46" s="43"/>
      <c r="E46" s="43"/>
      <c r="F46" s="43"/>
      <c r="G46" s="44"/>
    </row>
    <row r="47" spans="1:11" x14ac:dyDescent="0.25">
      <c r="A47" s="69"/>
      <c r="B47" s="68"/>
      <c r="C47" s="42"/>
      <c r="D47" s="42"/>
      <c r="E47" s="42"/>
      <c r="F47" s="43"/>
      <c r="G47" s="44"/>
    </row>
    <row r="48" spans="1:11" x14ac:dyDescent="0.25">
      <c r="A48" s="58" t="s">
        <v>37</v>
      </c>
      <c r="B48" s="60" t="s">
        <v>38</v>
      </c>
      <c r="C48" s="29">
        <v>8500</v>
      </c>
      <c r="D48" s="30">
        <v>8500</v>
      </c>
      <c r="E48" s="30">
        <v>0</v>
      </c>
      <c r="F48" s="30">
        <v>0</v>
      </c>
      <c r="G48" s="30">
        <v>0</v>
      </c>
    </row>
    <row r="49" spans="1:7" x14ac:dyDescent="0.25">
      <c r="A49" s="58">
        <v>720</v>
      </c>
      <c r="B49" s="60" t="s">
        <v>39</v>
      </c>
      <c r="C49" s="29">
        <v>1400000</v>
      </c>
      <c r="D49" s="30">
        <v>1400000</v>
      </c>
      <c r="E49" s="30">
        <v>0</v>
      </c>
      <c r="F49" s="30">
        <v>0</v>
      </c>
      <c r="G49" s="30">
        <v>0</v>
      </c>
    </row>
    <row r="50" spans="1:7" x14ac:dyDescent="0.25">
      <c r="A50" s="58">
        <v>731</v>
      </c>
      <c r="B50" s="60" t="s">
        <v>40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</row>
    <row r="51" spans="1:7" x14ac:dyDescent="0.25">
      <c r="A51" s="58">
        <v>730</v>
      </c>
      <c r="B51" s="60" t="s">
        <v>41</v>
      </c>
      <c r="C51" s="29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23.25" x14ac:dyDescent="0.25">
      <c r="A52" s="58">
        <v>735</v>
      </c>
      <c r="B52" s="60" t="s">
        <v>42</v>
      </c>
      <c r="C52" s="29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x14ac:dyDescent="0.25">
      <c r="A53" s="58" t="s">
        <v>43</v>
      </c>
      <c r="B53" s="60" t="s">
        <v>44</v>
      </c>
      <c r="C53" s="29">
        <v>2000</v>
      </c>
      <c r="D53" s="30">
        <v>2000</v>
      </c>
      <c r="E53" s="30">
        <v>0</v>
      </c>
      <c r="F53" s="30">
        <v>0</v>
      </c>
      <c r="G53" s="30">
        <v>0</v>
      </c>
    </row>
    <row r="54" spans="1:7" x14ac:dyDescent="0.25">
      <c r="A54" s="58"/>
      <c r="B54" s="65" t="s">
        <v>63</v>
      </c>
      <c r="C54" s="29">
        <v>1410500</v>
      </c>
      <c r="D54" s="29">
        <v>1410500</v>
      </c>
      <c r="E54" s="29">
        <v>0</v>
      </c>
      <c r="F54" s="29">
        <v>0</v>
      </c>
      <c r="G54" s="29">
        <v>0</v>
      </c>
    </row>
    <row r="55" spans="1:7" x14ac:dyDescent="0.25">
      <c r="A55" s="58"/>
      <c r="B55" s="60"/>
      <c r="C55" s="29"/>
      <c r="D55" s="29"/>
      <c r="E55" s="29"/>
      <c r="F55" s="29"/>
      <c r="G55" s="29"/>
    </row>
    <row r="56" spans="1:7" x14ac:dyDescent="0.25">
      <c r="A56" s="31"/>
      <c r="B56" s="45" t="s">
        <v>68</v>
      </c>
      <c r="C56" s="33">
        <v>12216824.800000001</v>
      </c>
      <c r="D56" s="33">
        <v>8883600</v>
      </c>
      <c r="E56" s="33">
        <v>1389174.8</v>
      </c>
      <c r="F56" s="33">
        <v>934750</v>
      </c>
      <c r="G56" s="33">
        <v>1009300</v>
      </c>
    </row>
    <row r="57" spans="1:7" x14ac:dyDescent="0.25">
      <c r="A57" s="35"/>
      <c r="B57" s="35"/>
      <c r="C57" s="35"/>
      <c r="D57" s="35"/>
      <c r="E57" s="35"/>
      <c r="F57" s="46"/>
      <c r="G57" s="36"/>
    </row>
    <row r="58" spans="1:7" x14ac:dyDescent="0.25">
      <c r="A58" s="35"/>
      <c r="B58" s="35"/>
      <c r="C58" s="32" t="s">
        <v>45</v>
      </c>
      <c r="D58" s="35"/>
      <c r="E58" s="35"/>
      <c r="F58" s="46"/>
      <c r="G58" s="36"/>
    </row>
    <row r="59" spans="1:7" x14ac:dyDescent="0.25">
      <c r="A59" s="31"/>
      <c r="B59" s="31" t="s">
        <v>65</v>
      </c>
      <c r="C59" s="29">
        <f>C13</f>
        <v>11781370.6</v>
      </c>
      <c r="D59" s="29">
        <v>8951000</v>
      </c>
      <c r="E59" s="29">
        <v>1330068</v>
      </c>
      <c r="F59" s="29">
        <v>550000.68000000005</v>
      </c>
      <c r="G59" s="29">
        <v>950301.92</v>
      </c>
    </row>
    <row r="60" spans="1:7" x14ac:dyDescent="0.25">
      <c r="A60" s="31"/>
      <c r="B60" s="31" t="s">
        <v>66</v>
      </c>
      <c r="C60" s="29">
        <v>12216824.800000001</v>
      </c>
      <c r="D60" s="29">
        <v>8883600</v>
      </c>
      <c r="E60" s="29">
        <v>1389174.8</v>
      </c>
      <c r="F60" s="29">
        <v>934750</v>
      </c>
      <c r="G60" s="29">
        <v>1009300</v>
      </c>
    </row>
    <row r="61" spans="1:7" x14ac:dyDescent="0.25">
      <c r="A61" s="31"/>
      <c r="B61" s="45" t="s">
        <v>67</v>
      </c>
      <c r="C61" s="47">
        <f>C59-C60</f>
        <v>-435454.20000000112</v>
      </c>
      <c r="D61" s="47">
        <v>67400</v>
      </c>
      <c r="E61" s="47">
        <v>-59106.800000000047</v>
      </c>
      <c r="F61" s="47">
        <v>-384749.31999999995</v>
      </c>
      <c r="G61" s="47">
        <v>-58998.079999999958</v>
      </c>
    </row>
    <row r="62" spans="1:7" x14ac:dyDescent="0.25">
      <c r="A62" s="31"/>
      <c r="B62" s="31"/>
      <c r="C62" s="29"/>
      <c r="D62" s="30"/>
      <c r="E62" s="31"/>
      <c r="F62" s="31"/>
      <c r="G62" s="31"/>
    </row>
    <row r="63" spans="1:7" x14ac:dyDescent="0.25">
      <c r="A63" s="35"/>
      <c r="B63" s="35"/>
      <c r="C63" s="35"/>
      <c r="D63" s="35"/>
      <c r="E63" s="42"/>
      <c r="F63" s="35"/>
      <c r="G63" s="36"/>
    </row>
    <row r="64" spans="1:7" x14ac:dyDescent="0.25">
      <c r="A64" s="35"/>
      <c r="B64" s="42"/>
      <c r="C64" s="42"/>
      <c r="D64" s="42"/>
      <c r="E64" s="42"/>
      <c r="F64" s="35"/>
      <c r="G64" s="36"/>
    </row>
    <row r="65" spans="1:7" x14ac:dyDescent="0.25">
      <c r="A65" s="35"/>
      <c r="B65" s="35" t="s">
        <v>72</v>
      </c>
      <c r="C65" s="39">
        <v>1627000</v>
      </c>
      <c r="D65" s="35"/>
      <c r="E65" s="35"/>
      <c r="F65" s="35"/>
      <c r="G65" s="36"/>
    </row>
    <row r="66" spans="1:7" x14ac:dyDescent="0.25">
      <c r="A66" s="35"/>
      <c r="B66" s="35" t="s">
        <v>73</v>
      </c>
      <c r="C66" s="39">
        <v>5937000</v>
      </c>
      <c r="D66" s="35"/>
      <c r="E66" s="35"/>
      <c r="F66" s="35"/>
      <c r="G66" s="36"/>
    </row>
    <row r="67" spans="1:7" x14ac:dyDescent="0.25">
      <c r="A67" s="48"/>
      <c r="B67" s="48" t="s">
        <v>74</v>
      </c>
      <c r="C67" s="49">
        <v>4310000</v>
      </c>
      <c r="D67" s="48"/>
      <c r="E67" s="48"/>
      <c r="F67" s="48"/>
      <c r="G67" s="50"/>
    </row>
    <row r="68" spans="1:7" x14ac:dyDescent="0.25">
      <c r="A68" s="48"/>
      <c r="B68" s="48" t="s">
        <v>75</v>
      </c>
      <c r="C68" s="48"/>
      <c r="D68" s="48"/>
      <c r="E68" s="48"/>
      <c r="F68" s="48"/>
      <c r="G68" s="50"/>
    </row>
    <row r="69" spans="1:7" x14ac:dyDescent="0.25">
      <c r="A69" s="48"/>
      <c r="B69" s="48"/>
      <c r="C69" s="48"/>
      <c r="D69" s="48"/>
      <c r="E69" s="48"/>
      <c r="F69" s="48"/>
      <c r="G69" s="48"/>
    </row>
    <row r="70" spans="1:7" x14ac:dyDescent="0.25">
      <c r="A70" s="48"/>
      <c r="B70" s="48" t="s">
        <v>76</v>
      </c>
      <c r="C70" s="48"/>
      <c r="D70" s="48"/>
      <c r="E70" s="48"/>
      <c r="F70" s="48"/>
      <c r="G70" s="50"/>
    </row>
    <row r="71" spans="1:7" x14ac:dyDescent="0.25">
      <c r="A71" s="51"/>
      <c r="B71" s="51"/>
      <c r="C71" s="51"/>
      <c r="D71" s="51"/>
      <c r="E71" s="51"/>
      <c r="F71" s="51"/>
      <c r="G71" s="51"/>
    </row>
    <row r="72" spans="1:7" x14ac:dyDescent="0.25">
      <c r="A72" s="51" t="s">
        <v>77</v>
      </c>
      <c r="B72" s="51"/>
      <c r="C72" s="51"/>
      <c r="D72" s="51"/>
      <c r="E72" s="51"/>
      <c r="F72" s="51"/>
      <c r="G72" s="51"/>
    </row>
    <row r="73" spans="1:7" ht="33.75" customHeight="1" x14ac:dyDescent="0.25">
      <c r="A73" s="51" t="s">
        <v>82</v>
      </c>
      <c r="B73" s="51"/>
      <c r="C73" s="52" t="s">
        <v>78</v>
      </c>
      <c r="D73" s="52" t="s">
        <v>79</v>
      </c>
      <c r="E73" s="53" t="s">
        <v>80</v>
      </c>
      <c r="F73" s="52" t="s">
        <v>5</v>
      </c>
      <c r="G73" s="54" t="s">
        <v>81</v>
      </c>
    </row>
    <row r="74" spans="1:7" x14ac:dyDescent="0.25">
      <c r="A74" s="51" t="s">
        <v>85</v>
      </c>
      <c r="B74" s="51" t="s">
        <v>84</v>
      </c>
      <c r="C74" s="55">
        <f>SUM(D74:G74)</f>
        <v>523933.72000000003</v>
      </c>
      <c r="D74" s="55">
        <v>411716.64</v>
      </c>
      <c r="E74" s="55">
        <v>44169.18</v>
      </c>
      <c r="F74" s="55">
        <v>37178.019999999997</v>
      </c>
      <c r="G74" s="55">
        <v>30869.88</v>
      </c>
    </row>
    <row r="75" spans="1:7" x14ac:dyDescent="0.25">
      <c r="A75" s="51"/>
      <c r="B75" s="56" t="s">
        <v>83</v>
      </c>
      <c r="C75" s="57">
        <f>SUM(D75:G75)</f>
        <v>299397.25</v>
      </c>
      <c r="D75" s="57">
        <v>82890.33</v>
      </c>
      <c r="E75" s="57">
        <v>99872.55</v>
      </c>
      <c r="F75" s="57">
        <v>44946.98</v>
      </c>
      <c r="G75" s="57">
        <v>71687.39</v>
      </c>
    </row>
    <row r="76" spans="1:7" x14ac:dyDescent="0.25">
      <c r="A76" s="51"/>
      <c r="B76" s="51"/>
      <c r="C76" s="55">
        <f>SUM(D76:G76)</f>
        <v>823330.97000000009</v>
      </c>
      <c r="D76" s="55">
        <f>SUM(D74:D75)</f>
        <v>494606.97000000003</v>
      </c>
      <c r="E76" s="55">
        <f t="shared" ref="E76:G76" si="0">SUM(E74:E75)</f>
        <v>144041.73000000001</v>
      </c>
      <c r="F76" s="55">
        <f t="shared" si="0"/>
        <v>82125</v>
      </c>
      <c r="G76" s="55">
        <f t="shared" si="0"/>
        <v>102557.27</v>
      </c>
    </row>
    <row r="77" spans="1:7" x14ac:dyDescent="0.25">
      <c r="A77" s="51"/>
      <c r="B77" s="51"/>
      <c r="C77" s="51"/>
      <c r="D77" s="51"/>
      <c r="E77" s="51"/>
      <c r="F77" s="51"/>
      <c r="G77" s="51"/>
    </row>
    <row r="78" spans="1:7" x14ac:dyDescent="0.25">
      <c r="A78" s="51" t="s">
        <v>86</v>
      </c>
      <c r="B78" s="51"/>
      <c r="C78" s="51"/>
      <c r="D78" s="51"/>
      <c r="E78" s="51"/>
      <c r="F78" s="51"/>
      <c r="G78" s="51"/>
    </row>
    <row r="79" spans="1:7" x14ac:dyDescent="0.25">
      <c r="A79" s="51" t="s">
        <v>100</v>
      </c>
      <c r="B79" s="51"/>
      <c r="C79" s="51"/>
      <c r="D79" s="51"/>
      <c r="E79" s="51"/>
      <c r="F79" s="51"/>
      <c r="G79" s="51"/>
    </row>
    <row r="80" spans="1:7" x14ac:dyDescent="0.25">
      <c r="A80" s="51"/>
      <c r="B80" s="51"/>
      <c r="C80" s="51"/>
      <c r="D80" s="51"/>
      <c r="E80" s="51"/>
      <c r="F80" s="51"/>
      <c r="G80" s="51"/>
    </row>
    <row r="81" spans="1:7" x14ac:dyDescent="0.25">
      <c r="A81" s="51" t="s">
        <v>101</v>
      </c>
      <c r="B81" s="51"/>
      <c r="C81" s="51"/>
      <c r="D81" s="51"/>
      <c r="E81" s="51"/>
      <c r="F81" s="51"/>
      <c r="G81" s="51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2" sqref="D12"/>
    </sheetView>
  </sheetViews>
  <sheetFormatPr defaultRowHeight="15" x14ac:dyDescent="0.25"/>
  <cols>
    <col min="1" max="1" width="2.85546875" customWidth="1"/>
    <col min="2" max="2" width="22.28515625" customWidth="1"/>
    <col min="3" max="3" width="17.5703125" customWidth="1"/>
    <col min="4" max="4" width="15.28515625" customWidth="1"/>
    <col min="5" max="5" width="14" customWidth="1"/>
    <col min="6" max="6" width="15.28515625" customWidth="1"/>
    <col min="7" max="7" width="12" customWidth="1"/>
    <col min="8" max="8" width="12.28515625" customWidth="1"/>
  </cols>
  <sheetData>
    <row r="1" spans="1:7" ht="15.75" x14ac:dyDescent="0.25">
      <c r="A1" s="12"/>
      <c r="B1" s="12"/>
      <c r="C1" s="12" t="s">
        <v>94</v>
      </c>
      <c r="D1" s="12"/>
      <c r="E1" s="12"/>
      <c r="F1" s="12"/>
    </row>
    <row r="2" spans="1:7" ht="15.75" x14ac:dyDescent="0.25">
      <c r="A2" s="12"/>
      <c r="B2" s="12"/>
      <c r="C2" s="12"/>
      <c r="D2" s="12"/>
      <c r="E2" s="12"/>
      <c r="F2" s="12"/>
    </row>
    <row r="3" spans="1:7" ht="32.25" customHeight="1" x14ac:dyDescent="0.25">
      <c r="A3" s="12"/>
      <c r="B3" s="12"/>
      <c r="C3" s="13" t="s">
        <v>88</v>
      </c>
      <c r="D3" s="14" t="s">
        <v>89</v>
      </c>
      <c r="E3" s="13" t="s">
        <v>90</v>
      </c>
      <c r="F3" s="13" t="s">
        <v>91</v>
      </c>
      <c r="G3" s="13" t="s">
        <v>93</v>
      </c>
    </row>
    <row r="4" spans="1:7" ht="15.75" x14ac:dyDescent="0.25">
      <c r="A4" s="12">
        <v>1</v>
      </c>
      <c r="B4" s="12" t="s">
        <v>87</v>
      </c>
      <c r="C4" s="15">
        <v>10000000</v>
      </c>
      <c r="D4" s="15">
        <v>5300895.3099999996</v>
      </c>
      <c r="E4" s="15">
        <f>256781.92*4</f>
        <v>1027127.68</v>
      </c>
      <c r="F4" s="15">
        <f>80576.99*4</f>
        <v>322307.96000000002</v>
      </c>
      <c r="G4" s="16">
        <v>1</v>
      </c>
    </row>
    <row r="5" spans="1:7" ht="15.75" x14ac:dyDescent="0.25">
      <c r="A5" s="12">
        <v>2</v>
      </c>
      <c r="B5" s="12" t="s">
        <v>92</v>
      </c>
      <c r="C5" s="15">
        <v>25000000</v>
      </c>
      <c r="D5" s="15">
        <v>13125000</v>
      </c>
      <c r="E5" s="15">
        <f>625000*4</f>
        <v>2500000</v>
      </c>
      <c r="F5" s="15">
        <f>92558.22*4</f>
        <v>370232.88</v>
      </c>
      <c r="G5" s="16">
        <v>0.2</v>
      </c>
    </row>
    <row r="6" spans="1:7" ht="15.75" x14ac:dyDescent="0.25">
      <c r="A6" s="17">
        <v>3</v>
      </c>
      <c r="B6" s="17" t="s">
        <v>92</v>
      </c>
      <c r="C6" s="18">
        <v>6250000</v>
      </c>
      <c r="D6" s="18">
        <v>3750000</v>
      </c>
      <c r="E6" s="18">
        <f>156250*4</f>
        <v>625000</v>
      </c>
      <c r="F6" s="18">
        <f>27413.31*4</f>
        <v>109653.24</v>
      </c>
      <c r="G6" s="11">
        <v>0</v>
      </c>
    </row>
    <row r="7" spans="1:7" ht="15.75" x14ac:dyDescent="0.25">
      <c r="A7" s="12">
        <v>1</v>
      </c>
      <c r="B7" s="12" t="s">
        <v>95</v>
      </c>
      <c r="C7" s="12"/>
      <c r="D7" s="12"/>
      <c r="E7" s="15">
        <f>E4</f>
        <v>1027127.68</v>
      </c>
      <c r="F7" s="15">
        <v>322307.96000000002</v>
      </c>
    </row>
    <row r="8" spans="1:7" ht="15.75" x14ac:dyDescent="0.25">
      <c r="A8" s="12">
        <v>2</v>
      </c>
      <c r="B8" s="12"/>
      <c r="C8" s="12"/>
      <c r="D8" s="12"/>
      <c r="E8" s="15">
        <f>2500000*20%</f>
        <v>500000</v>
      </c>
      <c r="F8" s="15">
        <f>F5*G5</f>
        <v>74046.576000000001</v>
      </c>
    </row>
    <row r="9" spans="1:7" ht="15.75" x14ac:dyDescent="0.25">
      <c r="A9" s="17">
        <v>3</v>
      </c>
      <c r="B9" s="17"/>
      <c r="C9" s="17"/>
      <c r="D9" s="17"/>
      <c r="E9" s="17">
        <v>0</v>
      </c>
      <c r="F9" s="17">
        <v>0</v>
      </c>
    </row>
    <row r="10" spans="1:7" ht="15.75" x14ac:dyDescent="0.25">
      <c r="A10" s="12"/>
      <c r="B10" s="12" t="s">
        <v>96</v>
      </c>
      <c r="C10" s="12"/>
      <c r="D10" s="12"/>
      <c r="E10" s="15">
        <f>SUM(E7:E9)</f>
        <v>1527127.6800000002</v>
      </c>
      <c r="F10" s="15">
        <f>SUM(F7:F9)</f>
        <v>396354.53600000002</v>
      </c>
    </row>
    <row r="11" spans="1:7" ht="15.75" x14ac:dyDescent="0.25">
      <c r="A11" s="12"/>
      <c r="B11" s="12"/>
      <c r="C11" s="12"/>
      <c r="D11" s="12"/>
      <c r="E11" s="12"/>
      <c r="F11" s="12"/>
    </row>
    <row r="12" spans="1:7" ht="15.75" x14ac:dyDescent="0.25">
      <c r="A12" s="12"/>
      <c r="B12" s="12" t="s">
        <v>97</v>
      </c>
      <c r="C12" s="12"/>
      <c r="D12" s="15">
        <v>1624237.81</v>
      </c>
      <c r="E12" s="12"/>
      <c r="F12" s="12"/>
    </row>
    <row r="13" spans="1:7" ht="15.75" x14ac:dyDescent="0.25">
      <c r="A13" s="12"/>
      <c r="B13" s="12"/>
      <c r="C13" s="12"/>
      <c r="D13" s="12"/>
      <c r="E13" s="12"/>
      <c r="F13" s="12"/>
    </row>
    <row r="14" spans="1:7" ht="15.75" x14ac:dyDescent="0.25">
      <c r="A14" s="12"/>
      <c r="B14" s="19" t="s">
        <v>98</v>
      </c>
      <c r="C14" s="19"/>
      <c r="D14" s="20">
        <f>D12-E10</f>
        <v>97110.129999999888</v>
      </c>
      <c r="E14" s="12"/>
      <c r="F14" s="12"/>
    </row>
    <row r="15" spans="1:7" ht="15.75" x14ac:dyDescent="0.25">
      <c r="A15" s="12"/>
      <c r="B15" s="12"/>
      <c r="C15" s="12"/>
      <c r="D15" s="12"/>
      <c r="E15" s="12"/>
      <c r="F15" s="12"/>
    </row>
    <row r="16" spans="1:7" x14ac:dyDescent="0.25">
      <c r="B1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PROCJENA POSLOVANJA</vt:lpstr>
      <vt:lpstr>pregled kredita</vt:lpstr>
      <vt:lpstr>PREGLED OBVEZA IZ KREDITA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cp:lastPrinted>2013-07-26T06:22:52Z</cp:lastPrinted>
  <dcterms:created xsi:type="dcterms:W3CDTF">2013-07-15T08:45:18Z</dcterms:created>
  <dcterms:modified xsi:type="dcterms:W3CDTF">2013-07-26T06:22:53Z</dcterms:modified>
</cp:coreProperties>
</file>